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Rekap" sheetId="2" r:id="rId2"/>
    <sheet name="Rekap2" sheetId="3" r:id="rId3"/>
  </sheets>
  <calcPr calcId="125725"/>
</workbook>
</file>

<file path=xl/calcChain.xml><?xml version="1.0" encoding="utf-8"?>
<calcChain xmlns="http://schemas.openxmlformats.org/spreadsheetml/2006/main">
  <c r="I27" i="1"/>
  <c r="J13"/>
  <c r="J27" s="1"/>
  <c r="E6" i="2" l="1"/>
  <c r="D6"/>
  <c r="J24" i="1"/>
  <c r="P23"/>
  <c r="Q23" s="1"/>
  <c r="Q24" s="1"/>
  <c r="J21"/>
  <c r="P20"/>
  <c r="Q20" s="1"/>
  <c r="Q21" s="1"/>
  <c r="J18"/>
  <c r="P17"/>
  <c r="Q17" s="1"/>
  <c r="Q16"/>
  <c r="P16"/>
  <c r="L16"/>
  <c r="B16"/>
  <c r="Q15"/>
  <c r="Q18" s="1"/>
  <c r="P15"/>
  <c r="Q12"/>
  <c r="P12"/>
  <c r="M12"/>
  <c r="Q11"/>
  <c r="P11"/>
  <c r="Q10"/>
  <c r="Q13" s="1"/>
  <c r="P10"/>
  <c r="P9"/>
</calcChain>
</file>

<file path=xl/sharedStrings.xml><?xml version="1.0" encoding="utf-8"?>
<sst xmlns="http://schemas.openxmlformats.org/spreadsheetml/2006/main" count="153" uniqueCount="92">
  <si>
    <t>REKAP PROGRES KEGIATAN PEKERJAAN PEMBANGUNAN GEDUNG, SARANA DAN PRASARANA</t>
  </si>
  <si>
    <t xml:space="preserve">PROGRES KEGIATAN PELELANGAN PEKERJAAN PEMBANGUNAN GEDUNG </t>
  </si>
  <si>
    <t xml:space="preserve">UNIVERSITAS PENDIDIKAN INDONESIA </t>
  </si>
  <si>
    <t xml:space="preserve"> TAHUN ANGGARAN 2017</t>
  </si>
  <si>
    <t>UNIVERSITAS PENDIDIKAN INDONESIA TAHUN ANGGARAN 2016</t>
  </si>
  <si>
    <t>Priode : Januari s.d Desember 2017</t>
  </si>
  <si>
    <t>NO.</t>
  </si>
  <si>
    <t>NAMA PAKET</t>
  </si>
  <si>
    <t>METODE PEMILIHAN</t>
  </si>
  <si>
    <t>PAGU ANGGARAN SESUAI RKAT (Rp)</t>
  </si>
  <si>
    <t>JUMLAH PAGU (Rp)</t>
  </si>
  <si>
    <t>JUMLAH HPS (Rp)</t>
  </si>
  <si>
    <t>NO. KONTRAK</t>
  </si>
  <si>
    <t>NILAI KONTAK (Rp)</t>
  </si>
  <si>
    <t>NAMA PENYEDIA</t>
  </si>
  <si>
    <t>UANG MUKA KERJA</t>
  </si>
  <si>
    <t>ANGSURAN KE-1</t>
  </si>
  <si>
    <t>ANGSURAN KE-2</t>
  </si>
  <si>
    <t>ANGSURAN KE-3</t>
  </si>
  <si>
    <t>JUMLAH</t>
  </si>
  <si>
    <t>SISA PEMBAYARAN</t>
  </si>
  <si>
    <t>WAKTU PELAKSANAAN</t>
  </si>
  <si>
    <t>TGL MULAI KERJA</t>
  </si>
  <si>
    <t>TGL BERAKHIR KONTRAK</t>
  </si>
  <si>
    <t>NO. BAST</t>
  </si>
  <si>
    <t>TGL BAST</t>
  </si>
  <si>
    <t>SUMBER DANA</t>
  </si>
  <si>
    <t>KETERANGAN</t>
  </si>
  <si>
    <t>A</t>
  </si>
  <si>
    <t>PEMBANGUNAN GEDUNG FAKULTAS ILMU PENDIDIKAN</t>
  </si>
  <si>
    <t xml:space="preserve">Pengadaan Jasa Konsultansi Perencanaan Pembangunan Gedung Fakultas Ilmu Pendidikan (FIP) Tahap III UPI </t>
  </si>
  <si>
    <t>Penunjukan Langsung</t>
  </si>
  <si>
    <t>/UN40.M1.2/LL/2016</t>
  </si>
  <si>
    <t>PT. Munasa Kreasi Nusantara</t>
  </si>
  <si>
    <t>RKAT UPI PTN bh (Non PNBP)</t>
  </si>
  <si>
    <t>Sudah Selesai</t>
  </si>
  <si>
    <t xml:space="preserve">Pengadaan Jasa Pelaksanaan  Pembangunan Gedung Fakultas Ilmu Pendidikan (FIP) Tahap 3 UPI </t>
  </si>
  <si>
    <t>Lelang Umum</t>
  </si>
  <si>
    <t>/UN40.M1.2/PL/2017</t>
  </si>
  <si>
    <t>PT Areabangun Putra Sejati</t>
  </si>
  <si>
    <t>180 HK</t>
  </si>
  <si>
    <t xml:space="preserve">Pengadaan Jasa Pengawasan  Pembangunan Gedung Fakultas Ilmu Pendidikan (FIP) Tahap 3 UPI </t>
  </si>
  <si>
    <t>Seleksi Umum</t>
  </si>
  <si>
    <t>PT. Architeam D.C</t>
  </si>
  <si>
    <t xml:space="preserve">Pengadaan Jasa Konsultansi Perencanaan Pembangunan Gedung Fakultas Ilmu Pendidikan (FIP) Tahap 4 UPI </t>
  </si>
  <si>
    <t>PT. Inti Mulya Multikencana</t>
  </si>
  <si>
    <t>100 HK</t>
  </si>
  <si>
    <t>Jumlah Total Realisasi Kontrak  A</t>
  </si>
  <si>
    <t>B</t>
  </si>
  <si>
    <t>PEMBANGUNAN RUANG KELAS DAN LABORATORIUM UPI KAMPUS TASIKMALAYA</t>
  </si>
  <si>
    <t>Pengadaan Jasa Konsultansi Perencanaan Pembangunan ruang Kuliah dan Laboratorium UPI Kampus Tasikmalaya</t>
  </si>
  <si>
    <t>Pengadaan Langsung</t>
  </si>
  <si>
    <t>CV. Ciptana Putra Mandiri</t>
  </si>
  <si>
    <t>45 HK</t>
  </si>
  <si>
    <t>RKAT UPI PTN bh (Non PNBP/Kerja Sama/Block Grand)</t>
  </si>
  <si>
    <t>Pengadaan Jasa Pelaksanaan Pembangunan ruang Kuliah dan Laboratorium UPI Kampus Tasikmalaya</t>
  </si>
  <si>
    <t>Pemilihan Langsung</t>
  </si>
  <si>
    <t>CV. Dekakarya Madani</t>
  </si>
  <si>
    <t>60 HK</t>
  </si>
  <si>
    <t>Pengadaan Jasa Konsultansi Pengawasan Pembangunan ruang Kuliah dan Laboratorium UPI Kampus Tasikmalaya</t>
  </si>
  <si>
    <t>CV. Citra Graha</t>
  </si>
  <si>
    <t>Jumlah Total Realisasi Kontrak B</t>
  </si>
  <si>
    <t>C</t>
  </si>
  <si>
    <t>PENGEMBANGAN DRIVING RANGE</t>
  </si>
  <si>
    <t>Pengadaan Jasa Konsultansi Perencanaan Pengembangan Driving Range</t>
  </si>
  <si>
    <t>PT. Sadhya Grahacara</t>
  </si>
  <si>
    <t>30 HK</t>
  </si>
  <si>
    <t>Gagal Lelang</t>
  </si>
  <si>
    <t>Jumlah Total Realisasi Kontrak C</t>
  </si>
  <si>
    <t>D</t>
  </si>
  <si>
    <t>PEMBANGUNAN GEDUNG PENGEMBANGAN USAHA UPI KAMPUS CIBIRU DAN SERANG</t>
  </si>
  <si>
    <t>Pengadaan Jasa Konsultansi Perencanaan Pembangunan Gedung Pengembangan Usaha UPI Kampus Cibiru dan Kampus Serang</t>
  </si>
  <si>
    <t>Mengetahui,</t>
  </si>
  <si>
    <t>Kepala Bagian Pengadaan Barang dan Jasa/ULP</t>
  </si>
  <si>
    <t>Bandung, 31 Desember 2017</t>
  </si>
  <si>
    <t>Kepala Sub Bagian Pengadaan Barang dan Jasa</t>
  </si>
  <si>
    <t>Bidang Konstruksi,</t>
  </si>
  <si>
    <t>Drs. Rohman, M.M.Pd.</t>
  </si>
  <si>
    <t>Aji Ahmad Fauzi, ST.</t>
  </si>
  <si>
    <t>NIP. 19630413 198703 1 003</t>
  </si>
  <si>
    <t>NIP. 19821006 200501 1 002</t>
  </si>
  <si>
    <t>NO</t>
  </si>
  <si>
    <t>NAMA GEDUNG/BANGUNAN</t>
  </si>
  <si>
    <t>JUMLAH DANA (Rp.)</t>
  </si>
  <si>
    <t>JUMLAH REALISASI NILAI KONTRAK (Rp.)</t>
  </si>
  <si>
    <t>% Keterlaksanaan Fisik</t>
  </si>
  <si>
    <t>Pengadaan Jasa Konsultansi Perencanaan Pengembangan Driving Range UPI</t>
  </si>
  <si>
    <t>Pengadaan Jasa Konsultansi Perencanaan Pembangunan Ruang Kelas dan Laboratorium UPI Kampus Tasikmalaya</t>
  </si>
  <si>
    <t xml:space="preserve"> Hibah APBD Provinsi Jawa Barat </t>
  </si>
  <si>
    <t>Pengadaan Jasa Pelaksanaan Pembangunan Ruang Kelas dan Laboratorium UPI Kampus Tasikmalaya</t>
  </si>
  <si>
    <t>Pengadaan Jasa Konsultansi Pengawasan Pembangunan Ruang Kelas dan Laboratorium UPI Kampus Tasikmalaya</t>
  </si>
  <si>
    <t>Pengadaan Jasa Konsultansi Perencanaan Pembangunan Gedung Pengembangan Usaha UPI Kampus Cibiru dan UPI Kampus Serang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</si>
</sst>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_(* #,##0.00_);_(* \(#,##0.00\);_(* &quot;-&quot;_);_(@_)"/>
  </numFmts>
  <fonts count="1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43" fontId="7" fillId="0" borderId="4" xfId="1" applyNumberFormat="1" applyFont="1" applyBorder="1" applyAlignment="1">
      <alignment horizontal="right" vertical="center"/>
    </xf>
    <xf numFmtId="0" fontId="7" fillId="0" borderId="4" xfId="0" quotePrefix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3" fontId="7" fillId="0" borderId="2" xfId="1" quotePrefix="1" applyFont="1" applyBorder="1" applyAlignment="1">
      <alignment vertical="center"/>
    </xf>
    <xf numFmtId="43" fontId="8" fillId="0" borderId="2" xfId="1" quotePrefix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43" fontId="0" fillId="0" borderId="2" xfId="1" applyNumberFormat="1" applyFont="1" applyFill="1" applyBorder="1" applyAlignment="1">
      <alignment horizontal="left" vertical="center"/>
    </xf>
    <xf numFmtId="43" fontId="0" fillId="0" borderId="2" xfId="1" applyFont="1" applyFill="1" applyBorder="1" applyAlignment="1">
      <alignment horizontal="left" vertical="center"/>
    </xf>
    <xf numFmtId="43" fontId="0" fillId="0" borderId="2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Fill="1"/>
    <xf numFmtId="0" fontId="0" fillId="0" borderId="2" xfId="0" applyBorder="1" applyAlignment="1">
      <alignment horizontal="left" vertical="center" wrapText="1"/>
    </xf>
    <xf numFmtId="43" fontId="0" fillId="0" borderId="2" xfId="1" applyFont="1" applyBorder="1" applyAlignment="1">
      <alignment horizontal="center" vertical="center"/>
    </xf>
    <xf numFmtId="0" fontId="0" fillId="0" borderId="4" xfId="0" quotePrefix="1" applyBorder="1" applyAlignment="1">
      <alignment vertical="center"/>
    </xf>
    <xf numFmtId="0" fontId="0" fillId="0" borderId="3" xfId="0" applyBorder="1" applyAlignment="1">
      <alignment horizontal="center" vertical="center"/>
    </xf>
    <xf numFmtId="43" fontId="0" fillId="0" borderId="2" xfId="1" applyFont="1" applyBorder="1" applyAlignment="1">
      <alignment horizontal="center" vertical="center" wrapText="1"/>
    </xf>
    <xf numFmtId="43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43" fontId="0" fillId="0" borderId="2" xfId="1" quotePrefix="1" applyFont="1" applyBorder="1" applyAlignment="1">
      <alignment horizontal="center" vertical="center"/>
    </xf>
    <xf numFmtId="165" fontId="0" fillId="0" borderId="4" xfId="1" quotePrefix="1" applyNumberFormat="1" applyFont="1" applyBorder="1" applyAlignment="1">
      <alignment horizontal="center" vertical="center"/>
    </xf>
    <xf numFmtId="0" fontId="0" fillId="0" borderId="3" xfId="1" quotePrefix="1" applyNumberFormat="1" applyFont="1" applyBorder="1" applyAlignment="1">
      <alignment horizontal="center" vertical="center"/>
    </xf>
    <xf numFmtId="43" fontId="0" fillId="0" borderId="2" xfId="1" quotePrefix="1" applyFont="1" applyBorder="1" applyAlignment="1">
      <alignment horizontal="center" vertical="center" wrapText="1"/>
    </xf>
    <xf numFmtId="43" fontId="9" fillId="0" borderId="4" xfId="1" quotePrefix="1" applyFont="1" applyBorder="1" applyAlignment="1">
      <alignment vertical="center"/>
    </xf>
    <xf numFmtId="43" fontId="9" fillId="0" borderId="5" xfId="1" quotePrefix="1" applyFont="1" applyBorder="1" applyAlignment="1">
      <alignment vertical="center"/>
    </xf>
    <xf numFmtId="43" fontId="9" fillId="0" borderId="3" xfId="1" quotePrefix="1" applyFont="1" applyBorder="1" applyAlignment="1">
      <alignment vertical="center"/>
    </xf>
    <xf numFmtId="0" fontId="0" fillId="0" borderId="4" xfId="0" quotePrefix="1" applyBorder="1" applyAlignment="1">
      <alignment horizontal="center" vertical="center"/>
    </xf>
    <xf numFmtId="43" fontId="0" fillId="0" borderId="2" xfId="0" applyNumberForma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166" fontId="10" fillId="0" borderId="2" xfId="2" applyNumberFormat="1" applyFont="1" applyBorder="1" applyAlignment="1">
      <alignment horizontal="center" vertical="center"/>
    </xf>
    <xf numFmtId="43" fontId="5" fillId="0" borderId="2" xfId="0" applyNumberFormat="1" applyFont="1" applyBorder="1" applyAlignment="1"/>
    <xf numFmtId="0" fontId="5" fillId="0" borderId="2" xfId="0" applyFont="1" applyBorder="1" applyAlignment="1"/>
    <xf numFmtId="43" fontId="8" fillId="0" borderId="2" xfId="1" applyFont="1" applyBorder="1" applyAlignment="1">
      <alignment horizontal="center" vertical="center" wrapText="1"/>
    </xf>
    <xf numFmtId="43" fontId="11" fillId="0" borderId="2" xfId="1" applyFont="1" applyBorder="1" applyAlignment="1">
      <alignment horizontal="center" vertical="center" wrapText="1"/>
    </xf>
    <xf numFmtId="43" fontId="11" fillId="0" borderId="2" xfId="1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3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/>
    <xf numFmtId="0" fontId="11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41" fontId="0" fillId="0" borderId="0" xfId="2" applyFont="1" applyAlignment="1"/>
    <xf numFmtId="0" fontId="5" fillId="0" borderId="2" xfId="0" applyFont="1" applyBorder="1" applyAlignment="1">
      <alignment horizontal="center" vertical="center"/>
    </xf>
    <xf numFmtId="41" fontId="0" fillId="0" borderId="2" xfId="2" applyFont="1" applyBorder="1" applyAlignment="1">
      <alignment vertical="center"/>
    </xf>
    <xf numFmtId="9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/>
    </xf>
    <xf numFmtId="9" fontId="13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3" fontId="11" fillId="0" borderId="0" xfId="0" applyNumberFormat="1" applyFont="1"/>
    <xf numFmtId="43" fontId="0" fillId="0" borderId="7" xfId="1" applyFont="1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43" fontId="0" fillId="0" borderId="9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3" fontId="0" fillId="0" borderId="6" xfId="1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right" vertical="center"/>
    </xf>
    <xf numFmtId="3" fontId="13" fillId="0" borderId="15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43" fontId="0" fillId="0" borderId="0" xfId="0" applyNumberForma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40"/>
  <sheetViews>
    <sheetView tabSelected="1" topLeftCell="A20" workbookViewId="0">
      <selection activeCell="J27" sqref="J27"/>
    </sheetView>
  </sheetViews>
  <sheetFormatPr defaultRowHeight="15"/>
  <cols>
    <col min="1" max="1" width="2.5703125" customWidth="1"/>
    <col min="2" max="2" width="4.140625" style="5" customWidth="1"/>
    <col min="3" max="3" width="30.28515625" customWidth="1"/>
    <col min="4" max="4" width="13.85546875" customWidth="1"/>
    <col min="5" max="5" width="17.85546875" hidden="1" customWidth="1"/>
    <col min="6" max="6" width="17.7109375" customWidth="1"/>
    <col min="7" max="7" width="17.5703125" customWidth="1"/>
    <col min="8" max="8" width="5.28515625" customWidth="1"/>
    <col min="9" max="9" width="18.85546875" customWidth="1"/>
    <col min="10" max="10" width="17.5703125" customWidth="1"/>
    <col min="11" max="11" width="17.140625" customWidth="1"/>
    <col min="12" max="13" width="16.140625" customWidth="1"/>
    <col min="14" max="14" width="16.85546875" customWidth="1"/>
    <col min="15" max="15" width="15.85546875" customWidth="1"/>
    <col min="16" max="16" width="17.28515625" customWidth="1"/>
    <col min="17" max="17" width="16.28515625" customWidth="1"/>
    <col min="18" max="18" width="9.28515625" hidden="1" customWidth="1"/>
    <col min="19" max="19" width="12.85546875" hidden="1" customWidth="1"/>
    <col min="20" max="20" width="11.42578125" hidden="1" customWidth="1"/>
    <col min="21" max="21" width="6.140625" hidden="1" customWidth="1"/>
    <col min="22" max="22" width="5.7109375" hidden="1" customWidth="1"/>
    <col min="23" max="23" width="16.28515625" customWidth="1"/>
    <col min="24" max="24" width="13.7109375" customWidth="1"/>
  </cols>
  <sheetData>
    <row r="1" spans="2:38" ht="19.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Z1" s="76" t="s">
        <v>1</v>
      </c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9.5" customHeight="1">
      <c r="B2" s="75" t="s">
        <v>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19.5" customHeight="1">
      <c r="B3" s="75" t="s">
        <v>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Z3" s="76" t="s">
        <v>4</v>
      </c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19.5" customHeight="1">
      <c r="B4" s="77" t="s">
        <v>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2:38" ht="8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2:38" s="5" customFormat="1" ht="48" customHeight="1">
      <c r="B6" s="3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78" t="s">
        <v>12</v>
      </c>
      <c r="I6" s="79"/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18</v>
      </c>
      <c r="P6" s="4" t="s">
        <v>19</v>
      </c>
      <c r="Q6" s="4" t="s">
        <v>20</v>
      </c>
      <c r="R6" s="4" t="s">
        <v>21</v>
      </c>
      <c r="S6" s="4" t="s">
        <v>22</v>
      </c>
      <c r="T6" s="4" t="s">
        <v>23</v>
      </c>
      <c r="U6" s="4" t="s">
        <v>24</v>
      </c>
      <c r="V6" s="4" t="s">
        <v>25</v>
      </c>
      <c r="W6" s="4" t="s">
        <v>26</v>
      </c>
      <c r="X6" s="4" t="s">
        <v>27</v>
      </c>
    </row>
    <row r="7" spans="2:38" ht="5.25" customHeight="1">
      <c r="B7" s="6"/>
      <c r="C7" s="7"/>
      <c r="D7" s="7"/>
      <c r="E7" s="7"/>
      <c r="F7" s="7"/>
      <c r="G7" s="7"/>
      <c r="H7" s="8"/>
      <c r="I7" s="9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2:38" ht="21" customHeight="1">
      <c r="B8" s="3" t="s">
        <v>28</v>
      </c>
      <c r="C8" s="80" t="s">
        <v>29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</row>
    <row r="9" spans="2:38" s="24" customFormat="1" ht="49.5" customHeight="1">
      <c r="B9" s="10">
        <v>1</v>
      </c>
      <c r="C9" s="11" t="s">
        <v>30</v>
      </c>
      <c r="D9" s="12" t="s">
        <v>31</v>
      </c>
      <c r="E9" s="13"/>
      <c r="F9" s="83">
        <v>41800000000</v>
      </c>
      <c r="G9" s="14">
        <v>455000000</v>
      </c>
      <c r="H9" s="15">
        <v>508</v>
      </c>
      <c r="I9" s="16" t="s">
        <v>32</v>
      </c>
      <c r="J9" s="17">
        <v>447000000</v>
      </c>
      <c r="K9" s="18" t="s">
        <v>33</v>
      </c>
      <c r="L9" s="19"/>
      <c r="M9" s="20">
        <v>357600000</v>
      </c>
      <c r="N9" s="21">
        <v>89400000</v>
      </c>
      <c r="O9" s="21"/>
      <c r="P9" s="22">
        <f>N9+M9</f>
        <v>447000000</v>
      </c>
      <c r="Q9" s="19"/>
      <c r="R9" s="13"/>
      <c r="S9" s="13"/>
      <c r="T9" s="13"/>
      <c r="U9" s="13"/>
      <c r="V9" s="13"/>
      <c r="W9" s="12" t="s">
        <v>34</v>
      </c>
      <c r="X9" s="23" t="s">
        <v>35</v>
      </c>
    </row>
    <row r="10" spans="2:38" s="33" customFormat="1" ht="51" customHeight="1">
      <c r="B10" s="6">
        <v>2</v>
      </c>
      <c r="C10" s="25" t="s">
        <v>36</v>
      </c>
      <c r="D10" s="23" t="s">
        <v>37</v>
      </c>
      <c r="E10" s="26"/>
      <c r="F10" s="84"/>
      <c r="G10" s="26">
        <v>35811108000</v>
      </c>
      <c r="H10" s="27">
        <v>349</v>
      </c>
      <c r="I10" s="28" t="s">
        <v>38</v>
      </c>
      <c r="J10" s="26">
        <v>31424502000</v>
      </c>
      <c r="K10" s="23" t="s">
        <v>39</v>
      </c>
      <c r="L10" s="29">
        <v>6284900400</v>
      </c>
      <c r="M10" s="29">
        <v>7070512950</v>
      </c>
      <c r="N10" s="29">
        <v>11784188250</v>
      </c>
      <c r="O10" s="29">
        <v>6284900400</v>
      </c>
      <c r="P10" s="30">
        <f>SUM(L10:O10)</f>
        <v>31424502000</v>
      </c>
      <c r="Q10" s="30">
        <f>J10-P10</f>
        <v>0</v>
      </c>
      <c r="R10" s="6" t="s">
        <v>40</v>
      </c>
      <c r="S10" s="31">
        <v>42908</v>
      </c>
      <c r="T10" s="31">
        <v>43087</v>
      </c>
      <c r="U10" s="32"/>
      <c r="V10" s="32"/>
      <c r="W10" s="23" t="s">
        <v>34</v>
      </c>
      <c r="X10" s="23" t="s">
        <v>35</v>
      </c>
    </row>
    <row r="11" spans="2:38" s="33" customFormat="1" ht="53.25" customHeight="1">
      <c r="B11" s="6">
        <v>3</v>
      </c>
      <c r="C11" s="25" t="s">
        <v>41</v>
      </c>
      <c r="D11" s="23" t="s">
        <v>42</v>
      </c>
      <c r="E11" s="26"/>
      <c r="F11" s="84"/>
      <c r="G11" s="26">
        <v>768000000</v>
      </c>
      <c r="H11" s="27">
        <v>351</v>
      </c>
      <c r="I11" s="28" t="s">
        <v>38</v>
      </c>
      <c r="J11" s="26">
        <v>697000000</v>
      </c>
      <c r="K11" s="23" t="s">
        <v>43</v>
      </c>
      <c r="L11" s="29"/>
      <c r="M11" s="29">
        <v>198645000</v>
      </c>
      <c r="N11" s="29">
        <v>331075000</v>
      </c>
      <c r="O11" s="29">
        <v>167280000</v>
      </c>
      <c r="P11" s="30">
        <f>SUM(L11:O11)</f>
        <v>697000000</v>
      </c>
      <c r="Q11" s="30">
        <f>J11-P11</f>
        <v>0</v>
      </c>
      <c r="R11" s="6" t="s">
        <v>40</v>
      </c>
      <c r="S11" s="31">
        <v>42908</v>
      </c>
      <c r="T11" s="31">
        <v>43087</v>
      </c>
      <c r="U11" s="32"/>
      <c r="V11" s="32"/>
      <c r="W11" s="23" t="s">
        <v>34</v>
      </c>
      <c r="X11" s="23" t="s">
        <v>35</v>
      </c>
    </row>
    <row r="12" spans="2:38" ht="67.5" customHeight="1">
      <c r="B12" s="6">
        <v>4</v>
      </c>
      <c r="C12" s="25" t="s">
        <v>44</v>
      </c>
      <c r="D12" s="23" t="s">
        <v>42</v>
      </c>
      <c r="E12" s="7"/>
      <c r="F12" s="85"/>
      <c r="G12" s="34">
        <v>1098000000</v>
      </c>
      <c r="H12" s="35">
        <v>560</v>
      </c>
      <c r="I12" s="36" t="s">
        <v>38</v>
      </c>
      <c r="J12" s="34">
        <v>973620000</v>
      </c>
      <c r="K12" s="37" t="s">
        <v>45</v>
      </c>
      <c r="L12" s="37"/>
      <c r="M12" s="37">
        <f>J12</f>
        <v>973620000</v>
      </c>
      <c r="N12" s="37"/>
      <c r="O12" s="37"/>
      <c r="P12" s="37">
        <f>M12</f>
        <v>973620000</v>
      </c>
      <c r="Q12" s="30">
        <f>J12-M12</f>
        <v>0</v>
      </c>
      <c r="R12" s="34" t="s">
        <v>46</v>
      </c>
      <c r="S12" s="31">
        <v>42983</v>
      </c>
      <c r="T12" s="31">
        <v>43082</v>
      </c>
      <c r="U12" s="34"/>
      <c r="V12" s="34"/>
      <c r="W12" s="23" t="s">
        <v>34</v>
      </c>
      <c r="X12" s="23" t="s">
        <v>35</v>
      </c>
    </row>
    <row r="13" spans="2:38" ht="17.25" customHeight="1">
      <c r="B13" s="6"/>
      <c r="C13" s="86" t="s">
        <v>47</v>
      </c>
      <c r="D13" s="86"/>
      <c r="E13" s="86"/>
      <c r="F13" s="86"/>
      <c r="G13" s="86"/>
      <c r="H13" s="86"/>
      <c r="I13" s="86"/>
      <c r="J13" s="38">
        <f>SUM(J9:J12)</f>
        <v>33542122000</v>
      </c>
      <c r="K13" s="39"/>
      <c r="L13" s="39"/>
      <c r="M13" s="39"/>
      <c r="N13" s="39"/>
      <c r="O13" s="39"/>
      <c r="P13" s="39"/>
      <c r="Q13" s="39">
        <f>SUM(Q10:Q12)</f>
        <v>0</v>
      </c>
      <c r="R13" s="39"/>
      <c r="S13" s="39"/>
      <c r="T13" s="39"/>
      <c r="U13" s="39"/>
      <c r="V13" s="39"/>
      <c r="W13" s="39"/>
      <c r="X13" s="40"/>
    </row>
    <row r="14" spans="2:38" ht="21.75" customHeight="1">
      <c r="B14" s="3" t="s">
        <v>48</v>
      </c>
      <c r="C14" s="80" t="s">
        <v>49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2"/>
    </row>
    <row r="15" spans="2:38" ht="67.5" customHeight="1">
      <c r="B15" s="6">
        <v>1</v>
      </c>
      <c r="C15" s="25" t="s">
        <v>50</v>
      </c>
      <c r="D15" s="23" t="s">
        <v>51</v>
      </c>
      <c r="E15" s="26"/>
      <c r="F15" s="72">
        <v>2500000000</v>
      </c>
      <c r="G15" s="26">
        <v>49918000</v>
      </c>
      <c r="H15" s="41">
        <v>477</v>
      </c>
      <c r="I15" s="36" t="s">
        <v>38</v>
      </c>
      <c r="J15" s="26">
        <v>48317000</v>
      </c>
      <c r="K15" s="23" t="s">
        <v>52</v>
      </c>
      <c r="L15" s="23"/>
      <c r="M15" s="29">
        <v>41069450</v>
      </c>
      <c r="N15" s="29">
        <v>7247550</v>
      </c>
      <c r="O15" s="23"/>
      <c r="P15" s="30">
        <f>M15+N15</f>
        <v>48317000</v>
      </c>
      <c r="Q15" s="42">
        <f>J15-P15</f>
        <v>0</v>
      </c>
      <c r="R15" s="6" t="s">
        <v>53</v>
      </c>
      <c r="S15" s="31">
        <v>42962</v>
      </c>
      <c r="T15" s="31">
        <v>43006</v>
      </c>
      <c r="U15" s="7"/>
      <c r="V15" s="7"/>
      <c r="W15" s="43" t="s">
        <v>54</v>
      </c>
      <c r="X15" s="23" t="s">
        <v>35</v>
      </c>
    </row>
    <row r="16" spans="2:38" ht="67.5" customHeight="1">
      <c r="B16" s="6">
        <f>B15+1</f>
        <v>2</v>
      </c>
      <c r="C16" s="25" t="s">
        <v>55</v>
      </c>
      <c r="D16" s="12" t="s">
        <v>56</v>
      </c>
      <c r="E16" s="26"/>
      <c r="F16" s="73"/>
      <c r="G16" s="26">
        <v>2350675500</v>
      </c>
      <c r="H16" s="41">
        <v>705</v>
      </c>
      <c r="I16" s="36" t="s">
        <v>38</v>
      </c>
      <c r="J16" s="26">
        <v>2247477000</v>
      </c>
      <c r="K16" s="23" t="s">
        <v>57</v>
      </c>
      <c r="L16" s="30">
        <f>0.2*J16</f>
        <v>449495400</v>
      </c>
      <c r="M16" s="44">
        <v>505682325</v>
      </c>
      <c r="N16" s="44">
        <v>1292299275</v>
      </c>
      <c r="O16" s="23"/>
      <c r="P16" s="30">
        <f>L16+M16+N16</f>
        <v>2247477000</v>
      </c>
      <c r="Q16" s="30">
        <f>J16-P16</f>
        <v>0</v>
      </c>
      <c r="R16" s="6" t="s">
        <v>58</v>
      </c>
      <c r="S16" s="31">
        <v>43038</v>
      </c>
      <c r="T16" s="31">
        <v>43097</v>
      </c>
      <c r="U16" s="7"/>
      <c r="V16" s="7"/>
      <c r="W16" s="43" t="s">
        <v>54</v>
      </c>
      <c r="X16" s="23" t="s">
        <v>35</v>
      </c>
    </row>
    <row r="17" spans="2:26" ht="60">
      <c r="B17" s="6">
        <v>3</v>
      </c>
      <c r="C17" s="25" t="s">
        <v>59</v>
      </c>
      <c r="D17" s="23" t="s">
        <v>51</v>
      </c>
      <c r="E17" s="26"/>
      <c r="F17" s="74"/>
      <c r="G17" s="26">
        <v>49868000</v>
      </c>
      <c r="H17" s="41">
        <v>707</v>
      </c>
      <c r="I17" s="36" t="s">
        <v>38</v>
      </c>
      <c r="J17" s="26">
        <v>48136000</v>
      </c>
      <c r="K17" s="23" t="s">
        <v>60</v>
      </c>
      <c r="L17" s="23"/>
      <c r="M17" s="29">
        <v>48136000</v>
      </c>
      <c r="N17" s="23"/>
      <c r="O17" s="23"/>
      <c r="P17" s="30">
        <f>M17</f>
        <v>48136000</v>
      </c>
      <c r="Q17" s="30">
        <f>J17-P17</f>
        <v>0</v>
      </c>
      <c r="R17" s="6" t="s">
        <v>58</v>
      </c>
      <c r="S17" s="31">
        <v>43038</v>
      </c>
      <c r="T17" s="31">
        <v>43097</v>
      </c>
      <c r="U17" s="7"/>
      <c r="V17" s="7"/>
      <c r="W17" s="43" t="s">
        <v>54</v>
      </c>
      <c r="X17" s="23" t="s">
        <v>35</v>
      </c>
    </row>
    <row r="18" spans="2:26">
      <c r="B18" s="6"/>
      <c r="C18" s="86" t="s">
        <v>61</v>
      </c>
      <c r="D18" s="86"/>
      <c r="E18" s="86"/>
      <c r="F18" s="86"/>
      <c r="G18" s="86"/>
      <c r="H18" s="86"/>
      <c r="I18" s="86"/>
      <c r="J18" s="45">
        <f>J15+J16+J17</f>
        <v>2343930000</v>
      </c>
      <c r="K18" s="46"/>
      <c r="L18" s="46"/>
      <c r="M18" s="46"/>
      <c r="N18" s="46"/>
      <c r="O18" s="46"/>
      <c r="P18" s="46"/>
      <c r="Q18" s="45">
        <f>SUM(Q15:Q17)</f>
        <v>0</v>
      </c>
      <c r="R18" s="46"/>
      <c r="S18" s="46"/>
      <c r="T18" s="46"/>
      <c r="U18" s="46"/>
      <c r="V18" s="46"/>
      <c r="W18" s="46"/>
      <c r="X18" s="46"/>
    </row>
    <row r="19" spans="2:26" ht="15.75">
      <c r="B19" s="3" t="s">
        <v>62</v>
      </c>
      <c r="C19" s="80" t="s">
        <v>63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</row>
    <row r="20" spans="2:26" ht="45">
      <c r="B20" s="6">
        <v>1</v>
      </c>
      <c r="C20" s="25" t="s">
        <v>64</v>
      </c>
      <c r="D20" s="23" t="s">
        <v>51</v>
      </c>
      <c r="E20" s="26"/>
      <c r="F20" s="47">
        <v>250000000</v>
      </c>
      <c r="G20" s="26">
        <v>49500000</v>
      </c>
      <c r="H20" s="41">
        <v>362</v>
      </c>
      <c r="I20" s="36" t="s">
        <v>38</v>
      </c>
      <c r="J20" s="26">
        <v>46640000</v>
      </c>
      <c r="K20" s="23" t="s">
        <v>65</v>
      </c>
      <c r="L20" s="23"/>
      <c r="M20" s="48">
        <v>37312000</v>
      </c>
      <c r="N20" s="23"/>
      <c r="O20" s="23"/>
      <c r="P20" s="30">
        <f>M20</f>
        <v>37312000</v>
      </c>
      <c r="Q20" s="30">
        <f t="shared" ref="Q20" si="0">J20-P20</f>
        <v>9328000</v>
      </c>
      <c r="R20" s="6" t="s">
        <v>66</v>
      </c>
      <c r="S20" s="31">
        <v>42919</v>
      </c>
      <c r="T20" s="31">
        <v>42948</v>
      </c>
      <c r="U20" s="7"/>
      <c r="V20" s="7"/>
      <c r="W20" s="23" t="s">
        <v>34</v>
      </c>
      <c r="X20" s="23" t="s">
        <v>67</v>
      </c>
    </row>
    <row r="21" spans="2:26">
      <c r="B21" s="6"/>
      <c r="C21" s="86" t="s">
        <v>68</v>
      </c>
      <c r="D21" s="86"/>
      <c r="E21" s="86"/>
      <c r="F21" s="86"/>
      <c r="G21" s="86"/>
      <c r="H21" s="86"/>
      <c r="I21" s="86"/>
      <c r="J21" s="45">
        <f>J20</f>
        <v>46640000</v>
      </c>
      <c r="K21" s="46"/>
      <c r="L21" s="46"/>
      <c r="M21" s="46"/>
      <c r="N21" s="46"/>
      <c r="O21" s="46"/>
      <c r="P21" s="46"/>
      <c r="Q21" s="45">
        <f>SUM(Q20)</f>
        <v>9328000</v>
      </c>
      <c r="R21" s="46"/>
      <c r="S21" s="46"/>
      <c r="T21" s="46"/>
      <c r="U21" s="46"/>
      <c r="V21" s="46"/>
      <c r="W21" s="46"/>
      <c r="X21" s="46"/>
    </row>
    <row r="22" spans="2:26" ht="15.75">
      <c r="B22" s="3" t="s">
        <v>69</v>
      </c>
      <c r="C22" s="80" t="s">
        <v>70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2"/>
    </row>
    <row r="23" spans="2:26" ht="75">
      <c r="B23" s="6">
        <v>1</v>
      </c>
      <c r="C23" s="25" t="s">
        <v>71</v>
      </c>
      <c r="D23" s="23" t="s">
        <v>51</v>
      </c>
      <c r="E23" s="26"/>
      <c r="F23" s="48">
        <v>50000000</v>
      </c>
      <c r="G23" s="49">
        <v>49357000</v>
      </c>
      <c r="H23" s="50">
        <v>747</v>
      </c>
      <c r="I23" s="36" t="s">
        <v>38</v>
      </c>
      <c r="J23" s="49">
        <v>47333000</v>
      </c>
      <c r="K23" s="23" t="s">
        <v>60</v>
      </c>
      <c r="L23" s="51"/>
      <c r="M23" s="48">
        <v>47333000</v>
      </c>
      <c r="N23" s="51"/>
      <c r="O23" s="51"/>
      <c r="P23" s="52">
        <f>M23</f>
        <v>47333000</v>
      </c>
      <c r="Q23" s="52">
        <f>J23-P23</f>
        <v>0</v>
      </c>
      <c r="R23" s="53" t="s">
        <v>66</v>
      </c>
      <c r="S23" s="54">
        <v>42919</v>
      </c>
      <c r="T23" s="54">
        <v>42948</v>
      </c>
      <c r="U23" s="55"/>
      <c r="V23" s="55"/>
      <c r="W23" s="23" t="s">
        <v>34</v>
      </c>
      <c r="X23" s="23" t="s">
        <v>35</v>
      </c>
    </row>
    <row r="24" spans="2:26">
      <c r="B24" s="6"/>
      <c r="C24" s="86" t="s">
        <v>68</v>
      </c>
      <c r="D24" s="86"/>
      <c r="E24" s="86"/>
      <c r="F24" s="86"/>
      <c r="G24" s="86"/>
      <c r="H24" s="86"/>
      <c r="I24" s="86"/>
      <c r="J24" s="45">
        <f>J23</f>
        <v>47333000</v>
      </c>
      <c r="K24" s="46"/>
      <c r="L24" s="46"/>
      <c r="M24" s="46"/>
      <c r="N24" s="46"/>
      <c r="O24" s="46"/>
      <c r="P24" s="46"/>
      <c r="Q24" s="45">
        <f>SUM(Q23)</f>
        <v>0</v>
      </c>
      <c r="R24" s="46"/>
      <c r="S24" s="46"/>
      <c r="T24" s="46"/>
      <c r="U24" s="46"/>
      <c r="V24" s="46"/>
      <c r="W24" s="46"/>
      <c r="X24" s="46"/>
    </row>
    <row r="25" spans="2:26">
      <c r="C25" t="s">
        <v>72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2:26">
      <c r="C26" t="s">
        <v>73</v>
      </c>
      <c r="J26" s="56"/>
      <c r="K26" s="56"/>
      <c r="L26" s="56"/>
      <c r="M26" s="56"/>
      <c r="N26" s="56"/>
      <c r="O26" s="56"/>
      <c r="P26" s="56"/>
      <c r="Q26" t="s">
        <v>74</v>
      </c>
      <c r="R26" s="56"/>
      <c r="S26" s="56"/>
      <c r="T26" s="56" t="s">
        <v>75</v>
      </c>
      <c r="U26" s="56"/>
      <c r="V26" s="56"/>
      <c r="W26" s="56"/>
      <c r="X26" s="56"/>
      <c r="Y26" s="56"/>
      <c r="Z26" s="56"/>
    </row>
    <row r="27" spans="2:26">
      <c r="I27" s="90">
        <f>F23+F20+F15+F9</f>
        <v>44600000000</v>
      </c>
      <c r="J27" s="71">
        <f>J24+J21+J13+J18</f>
        <v>35980025000</v>
      </c>
      <c r="K27" s="56"/>
      <c r="L27" s="56"/>
      <c r="M27" s="56"/>
      <c r="N27" s="56"/>
      <c r="O27" s="56"/>
      <c r="P27" s="56"/>
      <c r="Q27" s="56"/>
      <c r="R27" s="56"/>
      <c r="S27" s="56"/>
      <c r="T27" s="56" t="s">
        <v>76</v>
      </c>
      <c r="U27" s="56"/>
      <c r="V27" s="56"/>
      <c r="W27" s="56"/>
      <c r="X27" s="56"/>
      <c r="Y27" s="56"/>
      <c r="Z27" s="56"/>
    </row>
    <row r="28" spans="2:26">
      <c r="J28" s="56"/>
      <c r="K28" s="56"/>
      <c r="L28" s="56"/>
      <c r="M28" s="56"/>
      <c r="N28" s="56"/>
      <c r="O28" s="56"/>
      <c r="P28" s="56"/>
      <c r="Q28" s="56" t="s">
        <v>75</v>
      </c>
      <c r="R28" s="56"/>
      <c r="S28" s="56"/>
      <c r="T28" s="56"/>
      <c r="U28" s="56"/>
      <c r="V28" s="56"/>
      <c r="W28" s="56"/>
      <c r="X28" s="56"/>
      <c r="Y28" s="56"/>
      <c r="Z28" s="56"/>
    </row>
    <row r="29" spans="2:26">
      <c r="J29" s="56"/>
      <c r="K29" s="56"/>
      <c r="L29" s="56"/>
      <c r="M29" s="56"/>
      <c r="N29" s="56"/>
      <c r="O29" s="56"/>
      <c r="P29" s="56"/>
      <c r="Q29" s="56" t="s">
        <v>76</v>
      </c>
      <c r="R29" s="56"/>
      <c r="S29" s="56"/>
      <c r="T29" s="56"/>
      <c r="U29" s="56"/>
      <c r="V29" s="56"/>
      <c r="W29" s="56"/>
      <c r="X29" s="56"/>
      <c r="Y29" s="56"/>
      <c r="Z29" s="56"/>
    </row>
    <row r="30" spans="2:26"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2:26">
      <c r="C31" t="s">
        <v>77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 t="s">
        <v>78</v>
      </c>
      <c r="U31" s="56"/>
      <c r="V31" s="56"/>
      <c r="W31" s="56"/>
      <c r="X31" s="56"/>
      <c r="Y31" s="56"/>
      <c r="Z31" s="56"/>
    </row>
    <row r="32" spans="2:26">
      <c r="C32" t="s">
        <v>79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 t="s">
        <v>80</v>
      </c>
      <c r="U32" s="56"/>
      <c r="V32" s="56"/>
      <c r="W32" s="56"/>
      <c r="X32" s="56"/>
      <c r="Y32" s="56"/>
      <c r="Z32" s="56"/>
    </row>
    <row r="33" spans="10:26">
      <c r="J33" s="56"/>
      <c r="K33" s="56"/>
      <c r="L33" s="56"/>
      <c r="M33" s="56"/>
      <c r="N33" s="56"/>
      <c r="O33" s="56"/>
      <c r="P33" s="56"/>
      <c r="Q33" s="56" t="s">
        <v>78</v>
      </c>
      <c r="R33" s="56"/>
      <c r="S33" s="56"/>
      <c r="T33" s="56"/>
      <c r="U33" s="56"/>
      <c r="V33" s="56"/>
      <c r="W33" s="56"/>
      <c r="X33" s="56"/>
      <c r="Y33" s="56"/>
      <c r="Z33" s="56"/>
    </row>
    <row r="34" spans="10:26">
      <c r="J34" s="56"/>
      <c r="K34" s="56"/>
      <c r="L34" s="56"/>
      <c r="M34" s="56"/>
      <c r="N34" s="56"/>
      <c r="O34" s="56"/>
      <c r="P34" s="56"/>
      <c r="Q34" s="56" t="s">
        <v>80</v>
      </c>
      <c r="R34" s="56"/>
      <c r="S34" s="56"/>
      <c r="T34" s="56"/>
      <c r="U34" s="56"/>
      <c r="V34" s="56"/>
      <c r="W34" s="56"/>
      <c r="X34" s="56"/>
      <c r="Y34" s="56"/>
      <c r="Z34" s="56"/>
    </row>
    <row r="35" spans="10:26"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0:26"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0:26"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0:26"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0:26"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0:26"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</sheetData>
  <mergeCells count="17">
    <mergeCell ref="C18:I18"/>
    <mergeCell ref="C19:X19"/>
    <mergeCell ref="C21:I21"/>
    <mergeCell ref="C22:X22"/>
    <mergeCell ref="C24:I24"/>
    <mergeCell ref="F15:F17"/>
    <mergeCell ref="B1:X1"/>
    <mergeCell ref="Z1:AL1"/>
    <mergeCell ref="B2:X2"/>
    <mergeCell ref="B3:X3"/>
    <mergeCell ref="Z3:AL3"/>
    <mergeCell ref="B4:X4"/>
    <mergeCell ref="H6:I6"/>
    <mergeCell ref="C8:X8"/>
    <mergeCell ref="F9:F12"/>
    <mergeCell ref="C13:I13"/>
    <mergeCell ref="C14:X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E12" sqref="E12"/>
    </sheetView>
  </sheetViews>
  <sheetFormatPr defaultRowHeight="15"/>
  <cols>
    <col min="1" max="1" width="3.85546875" style="57" bestFit="1" customWidth="1"/>
    <col min="2" max="2" width="27.5703125" style="57" customWidth="1"/>
    <col min="3" max="3" width="14.42578125" style="57" bestFit="1" customWidth="1"/>
    <col min="4" max="4" width="19.140625" style="57" bestFit="1" customWidth="1"/>
    <col min="5" max="5" width="37.28515625" style="57" bestFit="1" customWidth="1"/>
    <col min="6" max="6" width="21.42578125" style="57" bestFit="1" customWidth="1"/>
  </cols>
  <sheetData>
    <row r="1" spans="1:6" ht="48" customHeight="1">
      <c r="A1" s="60" t="s">
        <v>81</v>
      </c>
      <c r="B1" s="60" t="s">
        <v>82</v>
      </c>
      <c r="C1" s="60" t="s">
        <v>26</v>
      </c>
      <c r="D1" s="60" t="s">
        <v>83</v>
      </c>
      <c r="E1" s="60" t="s">
        <v>84</v>
      </c>
      <c r="F1" s="60" t="s">
        <v>85</v>
      </c>
    </row>
    <row r="2" spans="1:6" ht="30">
      <c r="A2" s="32">
        <v>1</v>
      </c>
      <c r="B2" s="11" t="s">
        <v>29</v>
      </c>
      <c r="C2" s="12" t="s">
        <v>34</v>
      </c>
      <c r="D2" s="61">
        <v>41800000000</v>
      </c>
      <c r="E2" s="61">
        <v>33095122000</v>
      </c>
      <c r="F2" s="62">
        <v>1</v>
      </c>
    </row>
    <row r="3" spans="1:6" ht="45">
      <c r="A3" s="32">
        <v>2</v>
      </c>
      <c r="B3" s="25" t="s">
        <v>49</v>
      </c>
      <c r="C3" s="12" t="s">
        <v>34</v>
      </c>
      <c r="D3" s="61">
        <v>2500000000</v>
      </c>
      <c r="E3" s="61">
        <v>2343930000</v>
      </c>
      <c r="F3" s="62">
        <v>1</v>
      </c>
    </row>
    <row r="4" spans="1:6" ht="30">
      <c r="A4" s="32">
        <v>3</v>
      </c>
      <c r="B4" s="25" t="s">
        <v>63</v>
      </c>
      <c r="C4" s="12" t="s">
        <v>34</v>
      </c>
      <c r="D4" s="61">
        <v>250000000</v>
      </c>
      <c r="E4" s="61">
        <v>46640000</v>
      </c>
      <c r="F4" s="62">
        <v>1</v>
      </c>
    </row>
    <row r="5" spans="1:6" ht="45">
      <c r="A5" s="63">
        <v>4</v>
      </c>
      <c r="B5" s="25" t="s">
        <v>70</v>
      </c>
      <c r="C5" s="12" t="s">
        <v>34</v>
      </c>
      <c r="D5" s="61">
        <v>50000000</v>
      </c>
      <c r="E5" s="61">
        <v>47333000</v>
      </c>
      <c r="F5" s="62">
        <v>1</v>
      </c>
    </row>
    <row r="6" spans="1:6">
      <c r="D6" s="59">
        <f>SUM(D2:D5)</f>
        <v>44600000000</v>
      </c>
      <c r="E6" s="59">
        <f>SUM(E2:E5)</f>
        <v>35533025000</v>
      </c>
    </row>
    <row r="7" spans="1:6">
      <c r="D7" s="59"/>
      <c r="E7" s="59"/>
    </row>
    <row r="8" spans="1:6">
      <c r="D8" s="59"/>
      <c r="E8" s="59"/>
    </row>
    <row r="9" spans="1:6">
      <c r="D9" s="59"/>
      <c r="E9" s="59"/>
    </row>
    <row r="10" spans="1:6">
      <c r="D10" s="59"/>
      <c r="E10" s="59"/>
    </row>
    <row r="11" spans="1:6">
      <c r="D11" s="59"/>
      <c r="E11" s="59"/>
    </row>
    <row r="12" spans="1:6">
      <c r="D12" s="59"/>
      <c r="E12" s="59"/>
    </row>
    <row r="13" spans="1:6">
      <c r="D13" s="59"/>
      <c r="E13" s="59"/>
    </row>
    <row r="14" spans="1:6">
      <c r="D14" s="59"/>
      <c r="E14" s="5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opLeftCell="A7" workbookViewId="0">
      <selection activeCell="H3" sqref="H3"/>
    </sheetView>
  </sheetViews>
  <sheetFormatPr defaultRowHeight="15"/>
  <cols>
    <col min="1" max="1" width="3.85546875" style="57" bestFit="1" customWidth="1"/>
    <col min="2" max="2" width="29.28515625" style="57" customWidth="1"/>
    <col min="3" max="3" width="30.28515625" style="57" bestFit="1" customWidth="1"/>
    <col min="4" max="4" width="19.140625" style="57" bestFit="1" customWidth="1"/>
    <col min="5" max="5" width="20.85546875" style="57" customWidth="1"/>
    <col min="6" max="6" width="21.42578125" style="57" bestFit="1" customWidth="1"/>
  </cols>
  <sheetData>
    <row r="1" spans="1:6" s="58" customFormat="1" ht="30.75" thickBot="1">
      <c r="A1" s="69" t="s">
        <v>81</v>
      </c>
      <c r="B1" s="70" t="s">
        <v>82</v>
      </c>
      <c r="C1" s="70" t="s">
        <v>26</v>
      </c>
      <c r="D1" s="70" t="s">
        <v>83</v>
      </c>
      <c r="E1" s="70" t="s">
        <v>84</v>
      </c>
      <c r="F1" s="70" t="s">
        <v>85</v>
      </c>
    </row>
    <row r="2" spans="1:6" ht="60.75" thickBot="1">
      <c r="A2" s="64">
        <v>1</v>
      </c>
      <c r="B2" s="65" t="s">
        <v>30</v>
      </c>
      <c r="C2" s="66" t="s">
        <v>34</v>
      </c>
      <c r="D2" s="87">
        <v>41800000000</v>
      </c>
      <c r="E2" s="67">
        <v>447000000</v>
      </c>
      <c r="F2" s="68">
        <v>1</v>
      </c>
    </row>
    <row r="3" spans="1:6" ht="60.75" thickBot="1">
      <c r="A3" s="64">
        <v>2</v>
      </c>
      <c r="B3" s="65" t="s">
        <v>36</v>
      </c>
      <c r="C3" s="66" t="s">
        <v>34</v>
      </c>
      <c r="D3" s="88"/>
      <c r="E3" s="67">
        <v>31424502000</v>
      </c>
      <c r="F3" s="68">
        <v>1</v>
      </c>
    </row>
    <row r="4" spans="1:6" ht="60.75" thickBot="1">
      <c r="A4" s="64">
        <v>3</v>
      </c>
      <c r="B4" s="65" t="s">
        <v>41</v>
      </c>
      <c r="C4" s="66" t="s">
        <v>34</v>
      </c>
      <c r="D4" s="88"/>
      <c r="E4" s="67">
        <v>697000000</v>
      </c>
      <c r="F4" s="68">
        <v>1</v>
      </c>
    </row>
    <row r="5" spans="1:6" ht="60.75" thickBot="1">
      <c r="A5" s="64">
        <v>4</v>
      </c>
      <c r="B5" s="65" t="s">
        <v>44</v>
      </c>
      <c r="C5" s="66" t="s">
        <v>34</v>
      </c>
      <c r="D5" s="89"/>
      <c r="E5" s="67">
        <v>973620000</v>
      </c>
      <c r="F5" s="68">
        <v>1</v>
      </c>
    </row>
    <row r="6" spans="1:6" ht="45.75" thickBot="1">
      <c r="A6" s="64">
        <v>5</v>
      </c>
      <c r="B6" s="65" t="s">
        <v>86</v>
      </c>
      <c r="C6" s="66" t="s">
        <v>34</v>
      </c>
      <c r="D6" s="67">
        <v>250000000</v>
      </c>
      <c r="E6" s="67">
        <v>46640000</v>
      </c>
      <c r="F6" s="68">
        <v>1</v>
      </c>
    </row>
    <row r="7" spans="1:6" ht="60.75" thickBot="1">
      <c r="A7" s="64">
        <v>6</v>
      </c>
      <c r="B7" s="65" t="s">
        <v>87</v>
      </c>
      <c r="C7" s="66" t="s">
        <v>88</v>
      </c>
      <c r="D7" s="87">
        <v>2500000000</v>
      </c>
      <c r="E7" s="67">
        <v>48317000</v>
      </c>
      <c r="F7" s="68">
        <v>1</v>
      </c>
    </row>
    <row r="8" spans="1:6" ht="60.75" thickBot="1">
      <c r="A8" s="64">
        <v>7</v>
      </c>
      <c r="B8" s="65" t="s">
        <v>89</v>
      </c>
      <c r="C8" s="66" t="s">
        <v>88</v>
      </c>
      <c r="D8" s="88"/>
      <c r="E8" s="67">
        <v>2247477000</v>
      </c>
      <c r="F8" s="68">
        <v>1</v>
      </c>
    </row>
    <row r="9" spans="1:6" ht="60.75" thickBot="1">
      <c r="A9" s="64">
        <v>8</v>
      </c>
      <c r="B9" s="65" t="s">
        <v>90</v>
      </c>
      <c r="C9" s="66" t="s">
        <v>88</v>
      </c>
      <c r="D9" s="89"/>
      <c r="E9" s="67">
        <v>48136000</v>
      </c>
      <c r="F9" s="68">
        <v>1</v>
      </c>
    </row>
    <row r="10" spans="1:6" ht="75.75" thickBot="1">
      <c r="A10" s="64">
        <v>9</v>
      </c>
      <c r="B10" s="65" t="s">
        <v>91</v>
      </c>
      <c r="C10" s="66" t="s">
        <v>34</v>
      </c>
      <c r="D10" s="67">
        <v>50000000</v>
      </c>
      <c r="E10" s="67">
        <v>47333000</v>
      </c>
      <c r="F10" s="68">
        <v>1</v>
      </c>
    </row>
  </sheetData>
  <mergeCells count="2">
    <mergeCell ref="D2:D5"/>
    <mergeCell ref="D7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Rekap</vt:lpstr>
      <vt:lpstr>Rekap2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biroaset</dc:creator>
  <cp:lastModifiedBy>biroaset</cp:lastModifiedBy>
  <dcterms:created xsi:type="dcterms:W3CDTF">2018-01-17T01:50:56Z</dcterms:created>
  <dcterms:modified xsi:type="dcterms:W3CDTF">2018-01-18T03:07:39Z</dcterms:modified>
</cp:coreProperties>
</file>